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3af39a0911274725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mmaire" sheetId="1" r:id="Ree9ae07ce5ed4abc"/>
    <x:sheet xmlns:r="http://schemas.openxmlformats.org/officeDocument/2006/relationships" name="Registre des risques" sheetId="2" r:id="Rf75dccbbf37c4773"/>
    <x:sheet xmlns:r="http://schemas.openxmlformats.org/officeDocument/2006/relationships" name="Matrice criticité" sheetId="3" r:id="R22581401be344745"/>
    <x:sheet xmlns:r="http://schemas.openxmlformats.org/officeDocument/2006/relationships" name="Références" sheetId="4" r:id="R990af0c02ce64505"/>
    <x:sheet xmlns:r="http://schemas.openxmlformats.org/officeDocument/2006/relationships" name="Hypothèses &amp; notes" sheetId="5" r:id="R6017426a20494d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12">
    <x:font>
      <x:sz val="11"/>
      <x:name val="Carlito"/>
    </x:font>
    <x:font>
      <x:b/>
      <x:sz val="16"/>
      <x:color rgb="FFFFFFFF"/>
      <x:name val="Carlito"/>
    </x:font>
    <x:font>
      <x:i/>
      <x:sz val="10"/>
      <x:color rgb="FF40464D"/>
      <x:name val="Carlito"/>
    </x:font>
    <x:font>
      <x:b/>
      <x:sz val="9"/>
      <x:color rgb="FFFFFFFF"/>
      <x:name val="Carlito"/>
    </x:font>
    <x:font>
      <x:sz val="9"/>
      <x:color rgb="FF40464D"/>
      <x:name val="Carlito"/>
    </x:font>
    <x:font>
      <x:i/>
      <x:sz val="11"/>
      <x:color rgb="FF40464D"/>
      <x:name val="Carlito"/>
    </x:font>
    <x:font>
      <x:b/>
      <x:sz val="11"/>
      <x:color rgb="FFFFFFFF"/>
      <x:name val="Carlito"/>
    </x:font>
    <x:font>
      <x:b/>
      <x:sz val="14"/>
      <x:color rgb="FF17365D"/>
      <x:name val="Carlito"/>
    </x:font>
    <x:font>
      <x:b/>
      <x:sz val="15"/>
      <x:color rgb="FFFFFFFF"/>
      <x:name val="Carlito"/>
    </x:font>
    <x:font>
      <x:b/>
      <x:sz val="11"/>
      <x:color rgb="FF17365D"/>
      <x:name val="Carlito"/>
    </x:font>
    <x:font>
      <x:sz val="8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2F75B5"/>
      </x:patternFill>
    </x:fill>
    <x:fill>
      <x:patternFill patternType="solid">
        <x:fgColor rgb="FFEAF6F6"/>
      </x:patternFill>
    </x:fill>
    <x:fill>
      <x:patternFill patternType="solid">
        <x:fgColor rgb="FF2E8B8B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201" fontId="7" fillId="5" borderId="0" xfId="0" applyNumberFormat="1" applyFont="1" applyFill="1" applyBorder="1" applyAlignment="1">
      <x:alignment horizontal="center"/>
    </x:xf>
    <x:xf numFmtId="201" fontId="7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left" wrapText="1"/>
    </x:xf>
    <x:xf numFmtId="0" fontId="6" fillId="4" borderId="0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 wrapText="1"/>
    </x:xf>
    <x:xf numFmtId="201" fontId="7" fillId="5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6" fillId="4" borderId="1" xfId="0" applyNumberFormat="1" applyFont="1" applyFill="1" applyBorder="1" applyAlignment="1">
      <x:alignment horizontal="center" wrapText="1"/>
    </x:xf>
    <x:xf numFmtId="0" fontId="7" fillId="5" borderId="1" xfId="0" applyNumberFormat="1" applyFont="1" applyFill="1" applyBorder="1" applyAlignment="1">
      <x:alignment horizontal="center" wrapText="1"/>
    </x:xf>
    <x:xf numFmtId="201" fontId="7" fillId="5" borderId="1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 applyAlignment="1">
      <x:alignment horizontal="center" wrapText="1"/>
    </x:xf>
    <x:xf numFmtId="0" fontId="9" fillId="3" borderId="0" xfId="0" applyNumberFormat="1" applyFont="1" applyFill="1" applyBorder="1" applyAlignment="1">
      <x:alignment horizontal="center" wrapText="1"/>
    </x:xf>
    <x:xf numFmtId="0" fontId="9" fillId="3" borderId="0" xfId="0" applyNumberFormat="1" applyFont="1" applyFill="1" applyBorder="1" applyAlignment="1">
      <x:alignment horizontal="left" wrapText="1"/>
    </x:xf>
    <x:xf numFmtId="0" fontId="0" fillId="3" borderId="1" xfId="0" applyNumberFormat="1" applyFont="1" applyFill="1" applyBorder="1" applyAlignment="1">
      <x:alignment horizontal="center" wrapText="1"/>
    </x:xf>
    <x:xf numFmtId="0" fontId="9" fillId="3" borderId="1" xfId="0" applyNumberFormat="1" applyFont="1" applyFill="1" applyBorder="1" applyAlignment="1">
      <x:alignment horizontal="center" wrapText="1"/>
    </x:xf>
    <x:xf numFmtId="0" fontId="9" fillId="3" borderId="1" xfId="0" applyNumberFormat="1" applyFont="1" applyFill="1" applyBorder="1" applyAlignment="1">
      <x:alignment horizontal="left" wrapText="1"/>
    </x:xf>
    <x:xf numFmtId="0" fontId="0" fillId="7" borderId="0" xfId="0" applyNumberFormat="1" applyFont="1" applyFill="1" applyBorder="1" applyAlignment="1">
      <x:alignment horizontal="center" wrapText="1"/>
    </x:xf>
    <x:xf numFmtId="0" fontId="10" fillId="7" borderId="0" xfId="0" applyNumberFormat="1" applyFont="1" applyFill="1" applyBorder="1" applyAlignment="1">
      <x:alignment horizontal="center" wrapText="1"/>
    </x:xf>
    <x:xf numFmtId="0" fontId="10" fillId="7" borderId="0" xfId="0" applyNumberFormat="1" applyFont="1" applyFill="1" applyBorder="1" applyAlignment="1">
      <x:alignment horizontal="left" wrapText="1"/>
    </x:xf>
    <x:xf numFmtId="0" fontId="0" fillId="7" borderId="1" xfId="0" applyNumberFormat="1" applyFont="1" applyFill="1" applyBorder="1" applyAlignment="1">
      <x:alignment horizontal="center" wrapText="1"/>
    </x:xf>
    <x:xf numFmtId="0" fontId="10" fillId="7" borderId="1" xfId="0" applyNumberFormat="1" applyFont="1" applyFill="1" applyBorder="1" applyAlignment="1">
      <x:alignment horizontal="center" wrapText="1"/>
    </x:xf>
    <x:xf numFmtId="0" fontId="10" fillId="7" borderId="1" xfId="0" applyNumberFormat="1" applyFont="1" applyFill="1" applyBorder="1" applyAlignment="1">
      <x:alignment horizontal="left"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8CBAD"/>
        </x:patternFill>
      </x:fill>
    </x:dxf>
    <x:dxf>
      <x:font>
        <x:b/>
        <x:color rgb="FFC62828"/>
      </x:font>
      <x:fill>
        <x:patternFill patternType="solid">
          <x:bgColor rgb="FFFDE9E7"/>
        </x:patternFill>
      </x:fill>
    </x:dxf>
    <x:dxf>
      <x:font>
        <x:b/>
        <x:color rgb="FFB45F06"/>
      </x:font>
      <x:fill>
        <x:patternFill patternType="solid">
          <x:bgColor rgb="FFFFF4CE"/>
        </x:patternFill>
      </x:fill>
    </x:dxf>
    <x:dxf>
      <x:font>
        <x:b/>
        <x:color rgb="FF2E7D32"/>
      </x:font>
      <x:fill>
        <x:patternFill patternType="solid">
          <x:bgColor rgb="FFE9F4E9"/>
        </x:patternFill>
      </x:fill>
    </x:dxf>
  </x:dxfs>
</x:styleSheet>
</file>

<file path=xl/_rels/workbook.xml.rels><?xml version="1.0" encoding="UTF-8" standalone="yes"?>
<Relationships xmlns="http://schemas.openxmlformats.org/package/2006/relationships"><Relationship Id="R2962db81dd034518" Type="http://schemas.openxmlformats.org/officeDocument/2006/relationships/styles" Target="/xl/styles.xml"/><Relationship Id="Ra0c3e3f1562042f5" Type="http://schemas.openxmlformats.org/officeDocument/2006/relationships/sharedStrings" Target="/xl/sharedStrings.xml"/><Relationship Id="R22581401be344745" Type="http://schemas.openxmlformats.org/officeDocument/2006/relationships/worksheet" Target="/xl/worksheets/sheet3.xml"/><Relationship Id="R990af0c02ce64505" Type="http://schemas.openxmlformats.org/officeDocument/2006/relationships/worksheet" Target="/xl/worksheets/sheet4.xml"/><Relationship Id="R6017426a20494da3" Type="http://schemas.openxmlformats.org/officeDocument/2006/relationships/worksheet" Target="/xl/worksheets/sheet5.xml"/><Relationship Id="rId3" Type="http://schemas.openxmlformats.org/officeDocument/2006/relationships/customXml" Target="../customXml/item3.xml"/><Relationship Id="rId2" Type="http://schemas.openxmlformats.org/officeDocument/2006/relationships/customXml" Target="../customXml/item2.xml"/><Relationship Id="Rf75dccbbf37c4773" Type="http://schemas.openxmlformats.org/officeDocument/2006/relationships/worksheet" Target="/xl/worksheets/sheet2.xml"/><Relationship Id="rId1" Type="http://schemas.openxmlformats.org/officeDocument/2006/relationships/customXml" Target="../customXml/item1.xml"/><Relationship Id="Rf5101be27c204c50" Type="http://schemas.openxmlformats.org/officeDocument/2006/relationships/theme" Target="/xl/theme/theme1.xml"/><Relationship Id="Ree9ae07ce5ed4abc" Type="http://schemas.openxmlformats.org/officeDocument/2006/relationships/worksheet" Target="/xl/worksheets/sheet1.xml"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249640e605349c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Répartition par criticité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Nombre</c:v>
          </c:tx>
          <c:cat>
            <c:strRef>
              <c:f>'Sommaire'!$A$16:$A$19</c:f>
              <c:strCache>
                <c:ptCount val="0"/>
              </c:strCache>
            </c:strRef>
          </c:cat>
          <c:val>
            <c:numRef>
              <c:f>'Sommaire'!$B$16:$B$19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249640e605349c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iskRegister" displayName="RiskRegister" ref="A4:O18" headerRowCount="1" totalsRowCount="0" totalsRowShown="0">
  <x:tableColumns count="15">
    <x:tableColumn id="1" name="ID"/>
    <x:tableColumn id="2" name="Catégorie"/>
    <x:tableColumn id="3" name="Risque"/>
    <x:tableColumn id="4" name="Cause / contexte"/>
    <x:tableColumn id="5" name="Probabilité"/>
    <x:tableColumn id="6" name="Impact"/>
    <x:tableColumn id="7" name="Criticité"/>
    <x:tableColumn id="8" name="Niveau"/>
    <x:tableColumn id="9" name="Responsable"/>
    <x:tableColumn id="10" name="Mitigation / action"/>
    <x:tableColumn id="11" name="Échéance"/>
    <x:tableColumn id="12" name="Statut"/>
    <x:tableColumn id="13" name="Déclencheur / indicateur"/>
    <x:tableColumn id="14" name="Source principale"/>
    <x:tableColumn id="15" name="Décision impacté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bd5845934c149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de0a8f81b644449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24" hidden="0" customWidth="1"/>
    <x:col min="4" max="4" width="23" hidden="0" customWidth="1"/>
    <x:col min="5" max="5" width="23" hidden="0" customWidth="1"/>
    <x:col min="6" max="6" width="18" hidden="0" customWidth="1"/>
    <x:col min="7" max="7" width="3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8" customHeight="1">
      <x:c r="A1" s="61" t="str">
        <x:v>PROJET ATLAS — SOMMAIRE DES RISQUES</x:v>
      </x:c>
      <x:c r="B1" s="61"/>
      <x:c r="C1" s="61"/>
      <x:c r="D1" s="61"/>
      <x:c r="E1" s="61"/>
      <x:c r="F1" s="61"/>
      <x:c r="G1" s="61"/>
      <x:c r="H1" s="61"/>
      <x:c r="I1" s="57"/>
      <x:c r="J1" s="57"/>
      <x:c r="K1" s="57"/>
      <x:c r="L1" s="57"/>
      <x:c r="M1" s="57"/>
      <x:c r="N1" s="57"/>
    </x:row>
    <x:row r="2">
      <x:c r="A2" s="35" t="str">
        <x:v>Vue de gestion — 18 août 2026 | Les risques reflètent l’état connu avant le comité de lancement.</x:v>
      </x:c>
      <x:c r="B2" s="35"/>
      <x:c r="C2" s="35"/>
      <x:c r="D2" s="35"/>
      <x:c r="E2" s="35"/>
      <x:c r="F2" s="35"/>
      <x:c r="G2" s="35"/>
      <x:c r="H2" s="35"/>
      <x:c r="I2" s="57"/>
      <x:c r="J2" s="57"/>
      <x:c r="K2" s="57"/>
      <x:c r="L2" s="57"/>
      <x:c r="M2" s="57"/>
      <x:c r="N2" s="57"/>
    </x:row>
    <x:row r="3">
      <x:c r="A3" s="57"/>
      <x:c r="B3" s="57"/>
      <x:c r="C3" s="57"/>
      <x:c r="D3" s="57"/>
      <x:c r="E3" s="57"/>
      <x:c r="F3" s="57"/>
      <x:c r="G3" s="57"/>
      <x:c r="H3" s="57"/>
      <x:c r="I3" s="57"/>
      <x:c r="J3" s="57"/>
      <x:c r="K3" s="57"/>
      <x:c r="L3" s="57"/>
      <x:c r="M3" s="57"/>
      <x:c r="N3" s="57"/>
    </x:row>
    <x:row r="4">
      <x:c r="A4" s="62" t="str">
        <x:v>Risques totaux</x:v>
      </x:c>
      <x:c r="B4" s="62" t="str">
        <x:v>Critiques</x:v>
      </x:c>
      <x:c r="C4" s="62" t="str">
        <x:v>Élevés</x:v>
      </x:c>
      <x:c r="D4" s="62" t="str">
        <x:v>Ouverts</x:v>
      </x:c>
      <x:c r="E4" s="62" t="str">
        <x:v>Échéance &lt; 30 j</x:v>
      </x:c>
      <x:c r="F4" s="62" t="str">
        <x:v>Score moyen</x:v>
      </x:c>
      <x:c r="G4" s="57"/>
      <x:c r="H4" s="57"/>
      <x:c r="I4" s="57"/>
      <x:c r="J4" s="57"/>
      <x:c r="K4" s="57"/>
      <x:c r="L4" s="57"/>
      <x:c r="M4" s="57"/>
      <x:c r="N4" s="57"/>
    </x:row>
    <x:row r="5">
      <x:c r="A5" s="63" t="n">
        <x:f>COUNTA('Registre des risques'!A5:A18)</x:f>
        <x:v>14</x:v>
      </x:c>
      <x:c r="B5" s="63" t="n">
        <x:f>COUNTIF('Registre des risques'!H5:H18,"Critique")</x:f>
        <x:v>4</x:v>
      </x:c>
      <x:c r="C5" s="63" t="n">
        <x:f>COUNTIF('Registre des risques'!H5:H18,"Élevé")</x:f>
        <x:v>4</x:v>
      </x:c>
      <x:c r="D5" s="63" t="n">
        <x:f>COUNTIF('Registre des risques'!L5:L18,"Ouvert")</x:f>
        <x:v>8</x:v>
      </x:c>
      <x:c r="E5" s="63" t="n">
        <x:f>COUNTIFS('Registre des risques'!K5:K18,"&lt;="&amp;TODAY()+30,'Registre des risques'!L5:L18,"&lt;&gt;Fermé")</x:f>
        <x:v>10</x:v>
      </x:c>
      <x:c r="F5" s="64" t="n">
        <x:f>AVERAGE('Registre des risques'!G5:G18)</x:f>
        <x:v>15.142857142857142</x:v>
      </x:c>
      <x:c r="G5" s="57"/>
      <x:c r="H5" s="57"/>
      <x:c r="I5" s="57"/>
      <x:c r="J5" s="57"/>
      <x:c r="K5" s="57"/>
      <x:c r="L5" s="57"/>
      <x:c r="M5" s="57"/>
      <x:c r="N5" s="57"/>
    </x:row>
    <x:row r="6">
      <x:c r="A6" s="57"/>
      <x:c r="B6" s="57"/>
      <x:c r="C6" s="57"/>
      <x:c r="D6" s="57"/>
      <x:c r="E6" s="57"/>
      <x:c r="F6" s="57"/>
      <x:c r="G6" s="57"/>
      <x:c r="H6" s="57"/>
      <x:c r="I6" s="57"/>
      <x:c r="J6" s="57"/>
      <x:c r="K6" s="57"/>
      <x:c r="L6" s="57"/>
      <x:c r="M6" s="57"/>
      <x:c r="N6" s="57"/>
    </x:row>
    <x:row r="7">
      <x:c r="A7" s="65" t="str">
        <x:v>Lecture de gestion</x:v>
      </x:c>
      <x:c r="B7" s="65"/>
      <x:c r="C7" s="65"/>
      <x:c r="D7" s="65"/>
      <x:c r="E7" s="65"/>
      <x:c r="F7" s="65"/>
      <x:c r="G7" s="57"/>
      <x:c r="H7" s="57"/>
      <x:c r="I7" s="57"/>
      <x:c r="J7" s="57"/>
      <x:c r="K7" s="57"/>
      <x:c r="L7" s="57"/>
      <x:c r="M7" s="57"/>
      <x:c r="N7" s="57"/>
    </x:row>
    <x:row r="8">
      <x:c r="A8" s="54" t="str">
        <x:v>Sujet</x:v>
      </x:c>
      <x:c r="B8" s="54" t="str">
        <x:v>Constat</x:v>
      </x:c>
      <x:c r="C8" s="54" t="str">
        <x:v>Effet</x:v>
      </x:c>
      <x:c r="D8" s="54" t="str">
        <x:v>Action requise</x:v>
      </x:c>
      <x:c r="E8" s="54" t="str">
        <x:v>Source</x:v>
      </x:c>
      <x:c r="F8" s="54" t="str">
        <x:v>Décision</x:v>
      </x:c>
      <x:c r="G8" s="57"/>
      <x:c r="H8" s="57"/>
      <x:c r="I8" s="57"/>
      <x:c r="J8" s="57"/>
      <x:c r="K8" s="57"/>
      <x:c r="L8" s="57"/>
      <x:c r="M8" s="57"/>
      <x:c r="N8" s="57"/>
    </x:row>
    <x:row r="9">
      <x:c r="A9" s="58" t="str">
        <x:v>Budget</x:v>
      </x:c>
      <x:c r="B9" s="58" t="str">
        <x:v>135 000 $ hors licences vs 120 000 $ de cadrage</x:v>
      </x:c>
      <x:c r="C9" s="58" t="str">
        <x:v>Dépassement + licences inconnues</x:v>
      </x:c>
      <x:c r="D9" s="58" t="str">
        <x:v>Finance/Achats consolident le coût total</x:v>
      </x:c>
      <x:c r="E9" s="58" t="str">
        <x:v>X01 + Charte</x:v>
      </x:c>
      <x:c r="F9" s="58" t="str">
        <x:v>Budget complet</x:v>
      </x:c>
      <x:c r="G9" s="57"/>
      <x:c r="H9" s="57"/>
      <x:c r="I9" s="57"/>
      <x:c r="J9" s="57"/>
      <x:c r="K9" s="57"/>
      <x:c r="L9" s="57"/>
      <x:c r="M9" s="57"/>
      <x:c r="N9" s="57"/>
    </x:row>
    <x:row r="10">
      <x:c r="A10" s="58" t="str">
        <x:v>Pilote</x:v>
      </x:c>
      <x:c r="B10" s="58" t="str">
        <x:v>80 est un scénario de travail, pas une décision</x:v>
      </x:c>
      <x:c r="C10" s="58" t="str">
        <x:v>Risque de mauvaise interprétation</x:v>
      </x:c>
      <x:c r="D10" s="58" t="str">
        <x:v>RH propose cohorte + critères</x:v>
      </x:c>
      <x:c r="E10" s="58" t="str">
        <x:v>W05/W08/W07</x:v>
      </x:c>
      <x:c r="F10" s="58" t="str">
        <x:v>Taille du pilote</x:v>
      </x:c>
      <x:c r="G10" s="57"/>
      <x:c r="H10" s="57"/>
      <x:c r="I10" s="57"/>
      <x:c r="J10" s="57"/>
      <x:c r="K10" s="57"/>
      <x:c r="L10" s="57"/>
      <x:c r="M10" s="57"/>
      <x:c r="N10" s="57"/>
    </x:row>
    <x:row r="11">
      <x:c r="A11" s="58" t="str">
        <x:v>Formation</x:v>
      </x:c>
      <x:c r="B11" s="58" t="str">
        <x:v>Capacité limitée; pilote possible sous conditions</x:v>
      </x:c>
      <x:c r="C11" s="58" t="str">
        <x:v>Déploiement rapide vers 500 non soutenable sans renfort</x:v>
      </x:c>
      <x:c r="D11" s="58" t="str">
        <x:v>Valider capacité et phasage</x:v>
      </x:c>
      <x:c r="E11" s="58" t="str">
        <x:v>W04</x:v>
      </x:c>
      <x:c r="F11" s="58" t="str">
        <x:v>Rythme de déploiement</x:v>
      </x:c>
      <x:c r="G11" s="57"/>
      <x:c r="H11" s="57"/>
      <x:c r="I11" s="57"/>
      <x:c r="J11" s="57"/>
      <x:c r="K11" s="57"/>
      <x:c r="L11" s="57"/>
      <x:c r="M11" s="57"/>
      <x:c r="N11" s="57"/>
    </x:row>
    <x:row r="12">
      <x:c r="A12" s="58" t="str">
        <x:v>Juridique</x:v>
      </x:c>
      <x:c r="B12" s="58" t="str">
        <x:v>Conditions du pilote incomplètes</x:v>
      </x:c>
      <x:c r="C12" s="58" t="str">
        <x:v>Données sensibles non autorisées à ce stade</x:v>
      </x:c>
      <x:c r="D12" s="58" t="str">
        <x:v>Formaliser règles avant pilote</x:v>
      </x:c>
      <x:c r="E12" s="58" t="str">
        <x:v>W02/W08</x:v>
      </x:c>
      <x:c r="F12" s="58" t="str">
        <x:v>Autorisation du pilote</x:v>
      </x:c>
      <x:c r="G12" s="57"/>
      <x:c r="H12" s="57"/>
      <x:c r="I12" s="57"/>
      <x:c r="J12" s="57"/>
      <x:c r="K12" s="57"/>
      <x:c r="L12" s="57"/>
      <x:c r="M12" s="57"/>
      <x:c r="N12" s="57"/>
    </x:row>
    <x:row r="13">
      <x:c r="A13" s="57"/>
      <x:c r="B13" s="57"/>
      <x:c r="C13" s="57"/>
      <x:c r="D13" s="57"/>
      <x:c r="E13" s="57"/>
      <x:c r="F13" s="57"/>
      <x:c r="G13" s="57"/>
      <x:c r="H13" s="57"/>
      <x:c r="I13" s="57"/>
      <x:c r="J13" s="57"/>
      <x:c r="K13" s="57"/>
      <x:c r="L13" s="57"/>
      <x:c r="M13" s="57"/>
      <x:c r="N13" s="57"/>
    </x:row>
    <x:row r="14">
      <x:c r="A14" s="57"/>
      <x:c r="B14" s="57"/>
      <x:c r="C14" s="57"/>
      <x:c r="D14" s="57"/>
      <x:c r="E14" s="57"/>
      <x:c r="F14" s="57"/>
      <x:c r="G14" s="57"/>
      <x:c r="H14" s="57"/>
      <x:c r="I14" s="57"/>
      <x:c r="J14" s="57"/>
      <x:c r="K14" s="57"/>
      <x:c r="L14" s="57"/>
      <x:c r="M14" s="57"/>
      <x:c r="N14" s="57"/>
    </x:row>
    <x:row r="15">
      <x:c r="A15" s="54" t="str">
        <x:v>Niveau</x:v>
      </x:c>
      <x:c r="B15" s="54" t="str">
        <x:v>Nombre</x:v>
      </x:c>
      <x:c r="C15" s="57"/>
      <x:c r="D15" s="54" t="str">
        <x:v>Statut</x:v>
      </x:c>
      <x:c r="E15" s="54" t="str">
        <x:v>Nombre</x:v>
      </x:c>
      <x:c r="F15" s="57"/>
      <x:c r="G15" s="57"/>
      <x:c r="H15" s="57"/>
      <x:c r="I15" s="57"/>
      <x:c r="J15" s="57"/>
      <x:c r="K15" s="57"/>
      <x:c r="L15" s="57"/>
      <x:c r="M15" s="57"/>
      <x:c r="N15" s="57"/>
    </x:row>
    <x:row r="16">
      <x:c r="A16" s="57" t="str">
        <x:v>Critique</x:v>
      </x:c>
      <x:c r="B16" s="57" t="n">
        <x:f>COUNTIF('Registre des risques'!H5:H18,"Critique")</x:f>
        <x:v>4</x:v>
      </x:c>
      <x:c r="C16" s="57"/>
      <x:c r="D16" s="57" t="str">
        <x:v>Ouvert</x:v>
      </x:c>
      <x:c r="E16" s="57" t="n">
        <x:f>COUNTIF('Registre des risques'!L5:L18,"Ouvert")</x:f>
        <x:v>8</x:v>
      </x:c>
      <x:c r="F16" s="57"/>
      <x:c r="G16" s="57"/>
      <x:c r="H16" s="57"/>
      <x:c r="I16" s="57"/>
      <x:c r="J16" s="57"/>
      <x:c r="K16" s="57"/>
      <x:c r="L16" s="57"/>
      <x:c r="M16" s="57"/>
      <x:c r="N16" s="57"/>
    </x:row>
    <x:row r="17">
      <x:c r="A17" s="57" t="str">
        <x:v>Élevé</x:v>
      </x:c>
      <x:c r="B17" s="57" t="n">
        <x:f>COUNTIF('Registre des risques'!H5:H18,"Élevé")</x:f>
        <x:v>4</x:v>
      </x:c>
      <x:c r="C17" s="57"/>
      <x:c r="D17" s="57" t="str">
        <x:v>En traitement</x:v>
      </x:c>
      <x:c r="E17" s="57" t="n">
        <x:f>COUNTIF('Registre des risques'!L5:L18,"En traitement")</x:f>
        <x:v>3</x:v>
      </x:c>
      <x:c r="F17" s="57"/>
      <x:c r="G17" s="57"/>
      <x:c r="H17" s="57"/>
      <x:c r="I17" s="57"/>
      <x:c r="J17" s="57"/>
      <x:c r="K17" s="57"/>
      <x:c r="L17" s="57"/>
      <x:c r="M17" s="57"/>
      <x:c r="N17" s="57"/>
    </x:row>
    <x:row r="18">
      <x:c r="A18" s="57" t="str">
        <x:v>Modéré</x:v>
      </x:c>
      <x:c r="B18" s="57" t="n">
        <x:f>COUNTIF('Registre des risques'!H5:H18,"Modéré")</x:f>
        <x:v>6</x:v>
      </x:c>
      <x:c r="C18" s="57"/>
      <x:c r="D18" s="57" t="str">
        <x:v>À surveiller</x:v>
      </x:c>
      <x:c r="E18" s="57" t="n">
        <x:f>COUNTIF('Registre des risques'!L5:L18,"À surveiller")</x:f>
        <x:v>2</x:v>
      </x:c>
      <x:c r="F18" s="57"/>
      <x:c r="G18" s="57"/>
      <x:c r="H18" s="57"/>
      <x:c r="I18" s="57"/>
      <x:c r="J18" s="57"/>
      <x:c r="K18" s="57"/>
      <x:c r="L18" s="57"/>
      <x:c r="M18" s="57"/>
      <x:c r="N18" s="57"/>
    </x:row>
    <x:row r="19">
      <x:c r="A19" s="57" t="str">
        <x:v>Faible</x:v>
      </x:c>
      <x:c r="B19" s="57" t="n">
        <x:f>COUNTIF('Registre des risques'!H5:H18,"Faible")</x:f>
        <x:v>0</x:v>
      </x:c>
      <x:c r="C19" s="57"/>
      <x:c r="D19" s="57" t="str">
        <x:v>Sous contrôle</x:v>
      </x:c>
      <x:c r="E19" s="57" t="n">
        <x:f>COUNTIF('Registre des risques'!L5:L18,"Sous contrôle")</x:f>
        <x:v>1</x:v>
      </x:c>
      <x:c r="F19" s="57"/>
      <x:c r="G19" s="57"/>
      <x:c r="H19" s="57"/>
      <x:c r="I19" s="57"/>
      <x:c r="J19" s="57"/>
      <x:c r="K19" s="57"/>
      <x:c r="L19" s="57"/>
      <x:c r="M19" s="57"/>
      <x:c r="N19" s="57"/>
    </x:row>
    <x:row r="20">
      <x:c r="A20" s="57"/>
      <x:c r="B20" s="57"/>
      <x:c r="C20" s="57"/>
      <x:c r="D20" s="57" t="str">
        <x:v>Fermé</x:v>
      </x:c>
      <x:c r="E20" s="57" t="n">
        <x:f>COUNTIF('Registre des risques'!L5:L18,"Fermé")</x:f>
        <x:v>0</x:v>
      </x:c>
      <x:c r="F20" s="57"/>
      <x:c r="G20" s="57"/>
      <x:c r="H20" s="57"/>
      <x:c r="I20" s="57"/>
      <x:c r="J20" s="57"/>
      <x:c r="K20" s="57"/>
      <x:c r="L20" s="57"/>
      <x:c r="M20" s="57"/>
      <x:c r="N20" s="57"/>
    </x:row>
    <x:row r="21">
      <x:c r="A21" s="57"/>
      <x:c r="B21" s="57"/>
      <x:c r="C21" s="57"/>
      <x:c r="D21" s="57"/>
      <x:c r="E21" s="57"/>
      <x:c r="F21" s="57"/>
      <x:c r="G21" s="57"/>
      <x:c r="H21" s="57"/>
      <x:c r="I21" s="57"/>
      <x:c r="J21" s="57"/>
      <x:c r="K21" s="57"/>
      <x:c r="L21" s="57"/>
      <x:c r="M21" s="57"/>
      <x:c r="N21" s="57"/>
    </x:row>
    <x:row r="22">
      <x:c r="A22" s="57"/>
      <x:c r="B22" s="57"/>
      <x:c r="C22" s="57"/>
      <x:c r="D22" s="57"/>
      <x:c r="E22" s="57"/>
      <x:c r="F22" s="57"/>
      <x:c r="G22" s="57"/>
      <x:c r="H22" s="57"/>
      <x:c r="I22" s="57"/>
      <x:c r="J22" s="57"/>
      <x:c r="K22" s="57"/>
      <x:c r="L22" s="57"/>
      <x:c r="M22" s="57"/>
      <x:c r="N22" s="57"/>
    </x:row>
    <x:row r="23">
      <x:c r="A23" s="57"/>
      <x:c r="B23" s="57"/>
      <x:c r="C23" s="57"/>
      <x:c r="D23" s="57"/>
      <x:c r="E23" s="57"/>
      <x:c r="F23" s="57"/>
      <x:c r="G23" s="57"/>
      <x:c r="H23" s="57"/>
      <x:c r="I23" s="57"/>
      <x:c r="J23" s="57"/>
      <x:c r="K23" s="57"/>
      <x:c r="L23" s="57"/>
      <x:c r="M23" s="57"/>
      <x:c r="N23" s="57"/>
    </x:row>
    <x:row r="24">
      <x:c r="A24" s="57"/>
      <x:c r="B24" s="57"/>
      <x:c r="C24" s="57"/>
      <x:c r="D24" s="57"/>
      <x:c r="E24" s="57"/>
      <x:c r="F24" s="57"/>
      <x:c r="G24" s="57"/>
      <x:c r="H24" s="57"/>
      <x:c r="I24" s="57"/>
      <x:c r="J24" s="57"/>
      <x:c r="K24" s="57"/>
      <x:c r="L24" s="57"/>
      <x:c r="M24" s="57"/>
      <x:c r="N24" s="57"/>
    </x:row>
    <x:row r="25">
      <x:c r="A25" s="57"/>
      <x:c r="B25" s="57"/>
      <x:c r="C25" s="57"/>
      <x:c r="D25" s="57"/>
      <x:c r="E25" s="57"/>
      <x:c r="F25" s="57"/>
      <x:c r="G25" s="57"/>
      <x:c r="H25" s="57"/>
      <x:c r="I25" s="57"/>
      <x:c r="J25" s="57"/>
      <x:c r="K25" s="57"/>
      <x:c r="L25" s="57"/>
      <x:c r="M25" s="57"/>
      <x:c r="N25" s="57"/>
    </x:row>
  </x:sheetData>
  <x:mergeCells>
    <x:mergeCell ref="A1:H1"/>
    <x:mergeCell ref="A2:H2"/>
    <x:mergeCell ref="A7:F7"/>
  </x:mergeCells>
  <x:pageMargins left="0.7" right="0.7" top="0.75" bottom="0.75" header="0.3" footer="0.3"/>
  <x:drawing xmlns:r="http://schemas.openxmlformats.org/officeDocument/2006/relationships" r:id="R6bd5845934c149d1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31" hidden="0" customWidth="1"/>
    <x:col min="4" max="4" width="34" hidden="0" customWidth="1"/>
    <x:col min="5" max="5" width="11" hidden="0" customWidth="1"/>
    <x:col min="6" max="6" width="11" hidden="0" customWidth="1"/>
    <x:col min="7" max="7" width="10" hidden="0" customWidth="1"/>
    <x:col min="8" max="8" width="11" hidden="0" customWidth="1"/>
    <x:col min="9" max="9" width="22" hidden="0" customWidth="1"/>
    <x:col min="10" max="10" width="36" hidden="0" customWidth="1"/>
    <x:col min="11" max="11" width="12" hidden="0" customWidth="1"/>
    <x:col min="12" max="12" width="14" hidden="0" customWidth="1"/>
    <x:col min="13" max="13" width="30" hidden="0" customWidth="1"/>
    <x:col min="14" max="14" width="34" hidden="0" customWidth="1"/>
    <x:col min="15" max="15" width="25" hidden="0" customWidth="1"/>
  </x:cols>
  <x:sheetData>
    <x:row r="1" ht="18" customHeight="1">
      <x:c r="A1" s="5" t="str">
        <x:v>PROJET ATLAS — REGISTRE DES RISQUES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4" customHeight="1">
      <x:c r="A2" s="12" t="str">
        <x:v>Version 0.8 — 18 août 2026 | Document de travail | La criticité mesure le risque actuel avant fermeture des actions.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4" ht="34" customHeight="1">
      <x:c r="A4" s="20" t="str">
        <x:v>ID</x:v>
      </x:c>
      <x:c r="B4" s="20" t="str">
        <x:v>Catégorie</x:v>
      </x:c>
      <x:c r="C4" s="20" t="str">
        <x:v>Risque</x:v>
      </x:c>
      <x:c r="D4" s="20" t="str">
        <x:v>Cause / contexte</x:v>
      </x:c>
      <x:c r="E4" s="20" t="str">
        <x:v>Probabilité</x:v>
      </x:c>
      <x:c r="F4" s="20" t="str">
        <x:v>Impact</x:v>
      </x:c>
      <x:c r="G4" s="20" t="str">
        <x:v>Criticité</x:v>
      </x:c>
      <x:c r="H4" s="20" t="str">
        <x:v>Niveau</x:v>
      </x:c>
      <x:c r="I4" s="20" t="str">
        <x:v>Responsable</x:v>
      </x:c>
      <x:c r="J4" s="20" t="str">
        <x:v>Mitigation / action</x:v>
      </x:c>
      <x:c r="K4" s="20" t="str">
        <x:v>Échéance</x:v>
      </x:c>
      <x:c r="L4" s="20" t="str">
        <x:v>Statut</x:v>
      </x:c>
      <x:c r="M4" s="20" t="str">
        <x:v>Déclencheur / indicateur</x:v>
      </x:c>
      <x:c r="N4" s="20" t="str">
        <x:v>Source principale</x:v>
      </x:c>
      <x:c r="O4" s="20" t="str">
        <x:v>Décision impactée</x:v>
      </x:c>
    </x:row>
    <x:row r="5">
      <x:c r="A5" s="28" t="str">
        <x:v>R-01</x:v>
      </x:c>
      <x:c r="B5" s="28" t="str">
        <x:v>Juridique / conformité</x:v>
      </x:c>
      <x:c r="C5" s="28" t="str">
        <x:v>Conditions juridiques du pilote incomplètement validées</x:v>
      </x:c>
      <x:c r="D5" s="28" t="str">
        <x:v>Les catégories de données autorisées, la rétention et certaines conditions d’usage restent à formaliser.</x:v>
      </x:c>
      <x:c r="E5" s="28" t="n">
        <x:v>4</x:v>
      </x:c>
      <x:c r="F5" s="28" t="n">
        <x:v>5</x:v>
      </x:c>
      <x:c r="G5" s="28" t="n">
        <x:f>E5*F5</x:f>
        <x:v>20</x:v>
      </x:c>
      <x:c r="H5" s="28" t="str">
        <x:f>IF(G5&gt;=20,"Critique",IF(G5&gt;=15,"Élevé",IF(G5&gt;=8,"Modéré","Faible")))</x:f>
        <x:v>Critique</x:v>
      </x:c>
      <x:c r="I5" s="28" t="str">
        <x:v>Juridique / Conformité</x:v>
      </x:c>
      <x:c r="J5" s="28" t="str">
        <x:v>Publier des règles d’usage explicites avant le pilote; limiter les scénarios à des données autorisées jusque-là.</x:v>
      </x:c>
      <x:c r="K5" s="32" t="n">
        <x:v>46262</x:v>
      </x:c>
      <x:c r="L5" s="28" t="str">
        <x:v>Ouvert</x:v>
      </x:c>
      <x:c r="M5" s="28" t="str">
        <x:v>Absence de validation explicite des catégories de données; question ouverte Q-05.</x:v>
      </x:c>
      <x:c r="N5" s="28" t="str">
        <x:v>Questions ouvertes Q-05 / Compte rendu comité préparatoire</x:v>
      </x:c>
      <x:c r="O5" s="28" t="str">
        <x:v>Autorisation du pilote et scénario de lancement</x:v>
      </x:c>
    </x:row>
    <x:row r="6">
      <x:c r="A6" s="28" t="str">
        <x:v>R-02</x:v>
      </x:c>
      <x:c r="B6" s="28" t="str">
        <x:v>Finance / licences</x:v>
      </x:c>
      <x:c r="C6" s="28" t="str">
        <x:v>Coût des licences Microsoft 365 Copilot non budgété</x:v>
      </x:c>
      <x:c r="D6" s="28" t="str">
        <x:v>L’enveloppe initiale de 120 000 $ exclut les licences; le budget détaillé atteint déjà 135 000 $ hors licences.</x:v>
      </x:c>
      <x:c r="E6" s="28" t="n">
        <x:v>5</x:v>
      </x:c>
      <x:c r="F6" s="28" t="n">
        <x:v>5</x:v>
      </x:c>
      <x:c r="G6" s="28" t="n">
        <x:f>E6*F6</x:f>
        <x:v>25</x:v>
      </x:c>
      <x:c r="H6" s="28" t="str">
        <x:f>IF(G6&gt;=20,"Critique",IF(G6&gt;=15,"Élevé",IF(G6&gt;=8,"Modéré","Faible")))</x:f>
        <x:v>Critique</x:v>
      </x:c>
      <x:c r="I6" s="28" t="str">
        <x:v>Finance + Achats</x:v>
      </x:c>
      <x:c r="J6" s="28" t="str">
        <x:v>Consolider le coût des licences, le mode d’acquisition et l’impact sur le budget total avant engagement.</x:v>
      </x:c>
      <x:c r="K6" s="32" t="n">
        <x:v>46262</x:v>
      </x:c>
      <x:c r="L6" s="28" t="str">
        <x:v>Ouvert</x:v>
      </x:c>
      <x:c r="M6" s="28" t="str">
        <x:v>Aucune valeur de référence licences comprises approuvée.</x:v>
      </x:c>
      <x:c r="N6" s="28" t="str">
        <x:v>Charte v1.0 / Budget prévisionnel Atlas / Registre décisions D-009</x:v>
      </x:c>
      <x:c r="O6" s="28" t="str">
        <x:v>Budget de référence et maintien du 15 octobre</x:v>
      </x:c>
    </x:row>
    <x:row r="7">
      <x:c r="A7" s="28" t="str">
        <x:v>R-03</x:v>
      </x:c>
      <x:c r="B7" s="28" t="str">
        <x:v>Formation</x:v>
      </x:c>
      <x:c r="C7" s="28" t="str">
        <x:v>Capacité de formation insuffisante pour un déploiement rapide</x:v>
      </x:c>
      <x:c r="D7" s="28" t="str">
        <x:v>Deux formateurs internes avec disponibilité partielle; cohortes limitées à 20 participants.</x:v>
      </x:c>
      <x:c r="E7" s="28" t="n">
        <x:v>4</x:v>
      </x:c>
      <x:c r="F7" s="28" t="n">
        <x:v>4</x:v>
      </x:c>
      <x:c r="G7" s="28" t="n">
        <x:f>E7*F7</x:f>
        <x:v>16</x:v>
      </x:c>
      <x:c r="H7" s="28" t="str">
        <x:f>IF(G7&gt;=20,"Critique",IF(G7&gt;=15,"Élevé",IF(G7&gt;=8,"Modéré","Faible")))</x:f>
        <x:v>Élevé</x:v>
      </x:c>
      <x:c r="I7" s="28" t="str">
        <x:v>Formation + Programme</x:v>
      </x:c>
      <x:c r="J7" s="28" t="str">
        <x:v>Confirmer capacité réelle; étaler les cohortes; renforcer les ressources ou réduire la première vague.</x:v>
      </x:c>
      <x:c r="K7" s="32" t="n">
        <x:v>46260</x:v>
      </x:c>
      <x:c r="L7" s="28" t="str">
        <x:v>En traitement</x:v>
      </x:c>
      <x:c r="M7" s="28" t="str">
        <x:v>Impossible de planifier les cohortes requises avec les ressources confirmées.</x:v>
      </x:c>
      <x:c r="N7" s="28" t="str">
        <x:v>Plan de formation Atlas / Compte rendu comité préparatoire</x:v>
      </x:c>
      <x:c r="O7" s="28" t="str">
        <x:v>Taille du pilote et rythme de déploiement</x:v>
      </x:c>
    </x:row>
    <x:row r="8">
      <x:c r="A8" s="28" t="str">
        <x:v>R-04</x:v>
      </x:c>
      <x:c r="B8" s="28" t="str">
        <x:v>Pilote / RH</x:v>
      </x:c>
      <x:c r="C8" s="28" t="str">
        <x:v>Critères de sélection du pilote non approuvés</x:v>
      </x:c>
      <x:c r="D8" s="28" t="str">
        <x:v>Le brouillon propose une méthode et un scénario de 80 participants, mais aucune décision finale n’a approuvé les critères.</x:v>
      </x:c>
      <x:c r="E8" s="28" t="n">
        <x:v>4</x:v>
      </x:c>
      <x:c r="F8" s="28" t="n">
        <x:v>4</x:v>
      </x:c>
      <x:c r="G8" s="28" t="n">
        <x:f>E8*F8</x:f>
        <x:v>16</x:v>
      </x:c>
      <x:c r="H8" s="28" t="str">
        <x:f>IF(G8&gt;=20,"Critique",IF(G8&gt;=15,"Élevé",IF(G8&gt;=8,"Modéré","Faible")))</x:f>
        <x:v>Élevé</x:v>
      </x:c>
      <x:c r="I8" s="28" t="str">
        <x:v>RH + Programme</x:v>
      </x:c>
      <x:c r="J8" s="28" t="str">
        <x:v>Soumettre critères et proposition de cohorte; documenter les écarts entre candidatures, capacité et représentativité.</x:v>
      </x:c>
      <x:c r="K8" s="32" t="n">
        <x:v>46258</x:v>
      </x:c>
      <x:c r="L8" s="28" t="str">
        <x:v>Ouvert</x:v>
      </x:c>
      <x:c r="M8" s="28" t="str">
        <x:v>RH ne peut pas finaliser la cohorte sur une politique non approuvée.</x:v>
      </x:c>
      <x:c r="N8" s="28" t="str">
        <x:v>Critères sélection pilote — Brouillon / Registre décisions D-008</x:v>
      </x:c>
      <x:c r="O8" s="28" t="str">
        <x:v>Composition et autorisation du pilote</x:v>
      </x:c>
    </x:row>
    <x:row r="9">
      <x:c r="A9" s="28" t="str">
        <x:v>R-05</x:v>
      </x:c>
      <x:c r="B9" s="28" t="str">
        <x:v>Achats</x:v>
      </x:c>
      <x:c r="C9" s="28" t="str">
        <x:v>Délai d’acquisition incompatible avec le calendrier cible</x:v>
      </x:c>
      <x:c r="D9" s="28" t="str">
        <x:v>Le délai d’approvisionnement est estimé à environ trois semaines et doit encore être confirmé.</x:v>
      </x:c>
      <x:c r="E9" s="28" t="n">
        <x:v>3</x:v>
      </x:c>
      <x:c r="F9" s="28" t="n">
        <x:v>5</x:v>
      </x:c>
      <x:c r="G9" s="28" t="n">
        <x:f>E9*F9</x:f>
        <x:v>15</x:v>
      </x:c>
      <x:c r="H9" s="28" t="str">
        <x:f>IF(G9&gt;=20,"Critique",IF(G9&gt;=15,"Élevé",IF(G9&gt;=8,"Modéré","Faible")))</x:f>
        <x:v>Élevé</x:v>
      </x:c>
      <x:c r="I9" s="28" t="str">
        <x:v>Achats</x:v>
      </x:c>
      <x:c r="J9" s="28" t="str">
        <x:v>Confirmer le chemin critique, la date limite de commande et les dépendances contractuelles.</x:v>
      </x:c>
      <x:c r="K9" s="32" t="n">
        <x:v>46262</x:v>
      </x:c>
      <x:c r="L9" s="28" t="str">
        <x:v>Ouvert</x:v>
      </x:c>
      <x:c r="M9" s="28" t="str">
        <x:v>Date de commande requise postérieure au point permettant de respecter le 15 octobre.</x:v>
      </x:c>
      <x:c r="N9" s="28" t="str">
        <x:v>Questions ouvertes Q-04 / Compte rendu comité préparatoire</x:v>
      </x:c>
      <x:c r="O9" s="28" t="str">
        <x:v>Maintien du 15 octobre</x:v>
      </x:c>
    </x:row>
    <x:row r="10">
      <x:c r="A10" s="28" t="str">
        <x:v>R-06</x:v>
      </x:c>
      <x:c r="B10" s="28" t="str">
        <x:v>Adoption</x:v>
      </x:c>
      <x:c r="C10" s="28" t="str">
        <x:v>Réseau d’ambassadeurs inférieur à la cible de travail</x:v>
      </x:c>
      <x:c r="D10" s="28" t="str">
        <x:v>Le plan de déploiement vise 20 ambassadeurs, mais seulement 12 sont identifiés à ce jour.</x:v>
      </x:c>
      <x:c r="E10" s="28" t="n">
        <x:v>4</x:v>
      </x:c>
      <x:c r="F10" s="28" t="n">
        <x:v>3</x:v>
      </x:c>
      <x:c r="G10" s="28" t="n">
        <x:f>E10*F10</x:f>
        <x:v>12</x:v>
      </x:c>
      <x:c r="H10" s="28" t="str">
        <x:f>IF(G10&gt;=20,"Critique",IF(G10&gt;=15,"Élevé",IF(G10&gt;=8,"Modéré","Faible")))</x:f>
        <x:v>Modéré</x:v>
      </x:c>
      <x:c r="I10" s="28" t="str">
        <x:v>Programme + RH</x:v>
      </x:c>
      <x:c r="J10" s="28" t="str">
        <x:v>Confirmer les 12 personnes; recruter des ambassadeurs additionnels ou augmenter le soutien central.</x:v>
      </x:c>
      <x:c r="K10" s="32" t="n">
        <x:v>46260</x:v>
      </x:c>
      <x:c r="L10" s="28" t="str">
        <x:v>En traitement</x:v>
      </x:c>
      <x:c r="M10" s="28" t="str">
        <x:v>Moins de 15 ambassadeurs confirmés avant la préparation du pilote.</x:v>
      </x:c>
      <x:c r="N10" s="28" t="str">
        <x:v>Plan de formation Atlas / Compte rendu comité préparatoire</x:v>
      </x:c>
      <x:c r="O10" s="28" t="str">
        <x:v>Capacité de soutien et cible d’adoption 70 %</x:v>
      </x:c>
    </x:row>
    <x:row r="11">
      <x:c r="A11" s="28" t="str">
        <x:v>R-07</x:v>
      </x:c>
      <x:c r="B11" s="28" t="str">
        <x:v>Communication</x:v>
      </x:c>
      <x:c r="C11" s="28" t="str">
        <x:v>Annonce prématurée du lancement ou d’une date définitive</x:v>
      </x:c>
      <x:c r="D11" s="28" t="str">
        <x:v>Le plan de communication prépare des messages mais la validation juridique n’autorise pas encore une communication publique.</x:v>
      </x:c>
      <x:c r="E11" s="28" t="n">
        <x:v>3</x:v>
      </x:c>
      <x:c r="F11" s="28" t="n">
        <x:v>4</x:v>
      </x:c>
      <x:c r="G11" s="28" t="n">
        <x:f>E11*F11</x:f>
        <x:v>12</x:v>
      </x:c>
      <x:c r="H11" s="28" t="str">
        <x:f>IF(G11&gt;=20,"Critique",IF(G11&gt;=15,"Élevé",IF(G11&gt;=8,"Modéré","Faible")))</x:f>
        <x:v>Modéré</x:v>
      </x:c>
      <x:c r="I11" s="28" t="str">
        <x:v>Communications + Juridique</x:v>
      </x:c>
      <x:c r="J11" s="28" t="str">
        <x:v>Maintenir le blocage des communications externes; utiliser « date cible » dans les communications internes.</x:v>
      </x:c>
      <x:c r="K11" s="32" t="n">
        <x:v>46304</x:v>
      </x:c>
      <x:c r="L11" s="28" t="str">
        <x:v>Sous contrôle</x:v>
      </x:c>
      <x:c r="M11" s="28" t="str">
        <x:v>Brouillon public programmé ou publié avant porte C4.</x:v>
      </x:c>
      <x:c r="N11" s="28" t="str">
        <x:v>Plan de communication Atlas / Registre décisions D-005</x:v>
      </x:c>
      <x:c r="O11" s="28" t="str">
        <x:v>Réputation et gouvernance du lancement</x:v>
      </x:c>
    </x:row>
    <x:row r="12">
      <x:c r="A12" s="28" t="str">
        <x:v>R-08</x:v>
      </x:c>
      <x:c r="B12" s="28" t="str">
        <x:v>Gouvernance</x:v>
      </x:c>
      <x:c r="C12" s="28" t="str">
        <x:v>Absence de propriétaire fonctionnel durable du bloc-notes collectif</x:v>
      </x:c>
      <x:c r="D12" s="28" t="str">
        <x:v>Le bloc-notes du comité peut être partagé sans que la responsabilité de maintenance et de fin de vie soit formalisée.</x:v>
      </x:c>
      <x:c r="E12" s="28" t="n">
        <x:v>3</x:v>
      </x:c>
      <x:c r="F12" s="28" t="n">
        <x:v>3</x:v>
      </x:c>
      <x:c r="G12" s="28" t="n">
        <x:f>E12*F12</x:f>
        <x:v>9</x:v>
      </x:c>
      <x:c r="H12" s="28" t="str">
        <x:f>IF(G12&gt;=20,"Critique",IF(G12&gt;=15,"Élevé",IF(G12&gt;=8,"Modéré","Faible")))</x:f>
        <x:v>Modéré</x:v>
      </x:c>
      <x:c r="I12" s="28" t="str">
        <x:v>Programme + Gouvernance M365</x:v>
      </x:c>
      <x:c r="J12" s="28" t="str">
        <x:v>Désigner un responsable fonctionnel; définir revue, transfert, conservation et fin de vie.</x:v>
      </x:c>
      <x:c r="K12" s="32" t="n">
        <x:v>46304</x:v>
      </x:c>
      <x:c r="L12" s="28" t="str">
        <x:v>Ouvert</x:v>
      </x:c>
      <x:c r="M12" s="28" t="str">
        <x:v>Aucun responsable désigné à l’approche du comité final.</x:v>
      </x:c>
      <x:c r="N12" s="28" t="str">
        <x:v>Questions ouvertes Q-07 / Registre décisions D-015</x:v>
      </x:c>
      <x:c r="O12" s="28" t="str">
        <x:v>Continuité du contexte collectif</x:v>
      </x:c>
    </x:row>
    <x:row r="13">
      <x:c r="A13" s="28" t="str">
        <x:v>R-09</x:v>
      </x:c>
      <x:c r="B13" s="28" t="str">
        <x:v>Qualité de l’information</x:v>
      </x:c>
      <x:c r="C13" s="28" t="str">
        <x:v>Hypothèses répétées interprétées comme décisions</x:v>
      </x:c>
      <x:c r="D13" s="28" t="str">
        <x:v>Le chiffre de 80 participants et d’autres hypothèses apparaissent dans plusieurs documents sans être approuvés.</x:v>
      </x:c>
      <x:c r="E13" s="28" t="n">
        <x:v>4</x:v>
      </x:c>
      <x:c r="F13" s="28" t="n">
        <x:v>4</x:v>
      </x:c>
      <x:c r="G13" s="28" t="n">
        <x:f>E13*F13</x:f>
        <x:v>16</x:v>
      </x:c>
      <x:c r="H13" s="28" t="str">
        <x:f>IF(G13&gt;=20,"Critique",IF(G13&gt;=15,"Élevé",IF(G13&gt;=8,"Modéré","Faible")))</x:f>
        <x:v>Élevé</x:v>
      </x:c>
      <x:c r="I13" s="28" t="str">
        <x:v>Responsable programme</x:v>
      </x:c>
      <x:c r="J13" s="28" t="str">
        <x:v>Utiliser le Registre des décisions; exiger les statuts « décidé / recommandé / en attente » dans les synthèses.</x:v>
      </x:c>
      <x:c r="K13" s="32" t="n">
        <x:v>46255</x:v>
      </x:c>
      <x:c r="L13" s="28" t="str">
        <x:v>En traitement</x:v>
      </x:c>
      <x:c r="M13" s="28" t="str">
        <x:v>Copilot ou un livrable présente 80 comme décision du comité.</x:v>
      </x:c>
      <x:c r="N13" s="28" t="str">
        <x:v>Registre décisions / Plan déploiement / Critères pilote / Compte rendu</x:v>
      </x:c>
      <x:c r="O13" s="28" t="str">
        <x:v>Fiabilité de la note de décision</x:v>
      </x:c>
    </x:row>
    <x:row r="14">
      <x:c r="A14" s="28" t="str">
        <x:v>R-10</x:v>
      </x:c>
      <x:c r="B14" s="28" t="str">
        <x:v>Budget</x:v>
      </x:c>
      <x:c r="C14" s="28" t="str">
        <x:v>Dépassement de l’enveloppe initiale avant licences</x:v>
      </x:c>
      <x:c r="D14" s="28" t="str">
        <x:v>Le budget prévisionnel détaillé totalise 135 000 $ hors licences contre une enveloppe initiale de 120 000 $.</x:v>
      </x:c>
      <x:c r="E14" s="28" t="n">
        <x:v>5</x:v>
      </x:c>
      <x:c r="F14" s="28" t="n">
        <x:v>4</x:v>
      </x:c>
      <x:c r="G14" s="28" t="n">
        <x:f>E14*F14</x:f>
        <x:v>20</x:v>
      </x:c>
      <x:c r="H14" s="28" t="str">
        <x:f>IF(G14&gt;=20,"Critique",IF(G14&gt;=15,"Élevé",IF(G14&gt;=8,"Modéré","Faible")))</x:f>
        <x:v>Critique</x:v>
      </x:c>
      <x:c r="I14" s="28" t="str">
        <x:v>Finance + Programme</x:v>
      </x:c>
      <x:c r="J14" s="28" t="str">
        <x:v>Analyser les écarts, arbitrer les postes et présenter le dépassement séparément du coût des licences.</x:v>
      </x:c>
      <x:c r="K14" s="32" t="n">
        <x:v>46262</x:v>
      </x:c>
      <x:c r="L14" s="28" t="str">
        <x:v>Ouvert</x:v>
      </x:c>
      <x:c r="M14" s="28" t="str">
        <x:v>Écart de 15 000 $ non expliqué ou non arbitrable.</x:v>
      </x:c>
      <x:c r="N14" s="28" t="str">
        <x:v>Budget prévisionnel Atlas / Charte v1.0</x:v>
      </x:c>
      <x:c r="O14" s="28" t="str">
        <x:v>Budget complet et recommandation de lancement</x:v>
      </x:c>
    </x:row>
    <x:row r="15">
      <x:c r="A15" s="28" t="str">
        <x:v>R-11</x:v>
      </x:c>
      <x:c r="B15" s="28" t="str">
        <x:v>Mesure de succès</x:v>
      </x:c>
      <x:c r="C15" s="28" t="str">
        <x:v>Définition de l’utilisateur actif non stabilisée</x:v>
      </x:c>
      <x:c r="D15" s="28" t="str">
        <x:v>La cible de 70 % à trois mois est fixée, mais la méthode de mesure et la population de référence restent ouvertes.</x:v>
      </x:c>
      <x:c r="E15" s="28" t="n">
        <x:v>3</x:v>
      </x:c>
      <x:c r="F15" s="28" t="n">
        <x:v>3</x:v>
      </x:c>
      <x:c r="G15" s="28" t="n">
        <x:f>E15*F15</x:f>
        <x:v>9</x:v>
      </x:c>
      <x:c r="H15" s="28" t="str">
        <x:f>IF(G15&gt;=20,"Critique",IF(G15&gt;=15,"Élevé",IF(G15&gt;=8,"Modéré","Faible")))</x:f>
        <x:v>Modéré</x:v>
      </x:c>
      <x:c r="I15" s="28" t="str">
        <x:v>Programme + TI / Adoption</x:v>
      </x:c>
      <x:c r="J15" s="28" t="str">
        <x:v>Définir la métrique, la population, la source de données et la fréquence de mesure avant lancement.</x:v>
      </x:c>
      <x:c r="K15" s="32" t="n">
        <x:v>46304</x:v>
      </x:c>
      <x:c r="L15" s="28" t="str">
        <x:v>Ouvert</x:v>
      </x:c>
      <x:c r="M15" s="28" t="str">
        <x:v>Deux rapports d’adoption produisent des taux différents.</x:v>
      </x:c>
      <x:c r="N15" s="28" t="str">
        <x:v>Questions ouvertes Q-12 / Charte v1.0</x:v>
      </x:c>
      <x:c r="O15" s="28" t="str">
        <x:v>Mesure de la réussite du programme</x:v>
      </x:c>
    </x:row>
    <x:row r="16">
      <x:c r="A16" s="28" t="str">
        <x:v>R-12</x:v>
      </x:c>
      <x:c r="B16" s="28" t="str">
        <x:v>Calendrier</x:v>
      </x:c>
      <x:c r="C16" s="28" t="str">
        <x:v>Le 15 octobre est traité comme engagement plutôt que comme cible</x:v>
      </x:c>
      <x:c r="D16" s="28" t="str">
        <x:v>Plusieurs dépendances critiques ne sont pas encore fermées alors que la date cible reste inchangée.</x:v>
      </x:c>
      <x:c r="E16" s="28" t="n">
        <x:v>4</x:v>
      </x:c>
      <x:c r="F16" s="28" t="n">
        <x:v>5</x:v>
      </x:c>
      <x:c r="G16" s="28" t="n">
        <x:f>E16*F16</x:f>
        <x:v>20</x:v>
      </x:c>
      <x:c r="H16" s="28" t="str">
        <x:f>IF(G16&gt;=20,"Critique",IF(G16&gt;=15,"Élevé",IF(G16&gt;=8,"Modéré","Faible")))</x:f>
        <x:v>Critique</x:v>
      </x:c>
      <x:c r="I16" s="28" t="str">
        <x:v>Sponsor + Comité de lancement</x:v>
      </x:c>
      <x:c r="J16" s="28" t="str">
        <x:v>Définir les critères Go / pilote limité / report; qualifier explicitement la date dans toutes les communications.</x:v>
      </x:c>
      <x:c r="K16" s="32" t="n">
        <x:v>46304</x:v>
      </x:c>
      <x:c r="L16" s="28" t="str">
        <x:v>Ouvert</x:v>
      </x:c>
      <x:c r="M16" s="28" t="str">
        <x:v>Décision de lancement demandée sans critères de préparation formalisés.</x:v>
      </x:c>
      <x:c r="N16" s="28" t="str">
        <x:v>Charte / Questions ouvertes Q-10 / Compte rendu comité préparatoire</x:v>
      </x:c>
      <x:c r="O16" s="28" t="str">
        <x:v>Scénario final de lancement</x:v>
      </x:c>
    </x:row>
    <x:row r="17">
      <x:c r="A17" s="28" t="str">
        <x:v>R-13</x:v>
      </x:c>
      <x:c r="B17" s="28" t="str">
        <x:v>Support</x:v>
      </x:c>
      <x:c r="C17" s="28" t="str">
        <x:v>Soutien de proximité insuffisant pendant le pilote</x:v>
      </x:c>
      <x:c r="D17" s="28" t="str">
        <x:v>Le nombre d’ambassadeurs et la disponibilité des ressources de soutien ne sont pas encore stabilisés.</x:v>
      </x:c>
      <x:c r="E17" s="28" t="n">
        <x:v>3</x:v>
      </x:c>
      <x:c r="F17" s="28" t="n">
        <x:v>4</x:v>
      </x:c>
      <x:c r="G17" s="28" t="n">
        <x:f>E17*F17</x:f>
        <x:v>12</x:v>
      </x:c>
      <x:c r="H17" s="28" t="str">
        <x:f>IF(G17&gt;=20,"Critique",IF(G17&gt;=15,"Élevé",IF(G17&gt;=8,"Modéré","Faible")))</x:f>
        <x:v>Modéré</x:v>
      </x:c>
      <x:c r="I17" s="28" t="str">
        <x:v>TI / Adoption + Programme</x:v>
      </x:c>
      <x:c r="J17" s="28" t="str">
        <x:v>Définir escalade, heures de couverture et renfort central; ajuster la cohorte si nécessaire.</x:v>
      </x:c>
      <x:c r="K17" s="32" t="n">
        <x:v>46269</x:v>
      </x:c>
      <x:c r="L17" s="28" t="str">
        <x:v>À surveiller</x:v>
      </x:c>
      <x:c r="M17" s="28" t="str">
        <x:v>Temps de réponse ou volume de demandes supérieur à la capacité planifiée.</x:v>
      </x:c>
      <x:c r="N17" s="28" t="str">
        <x:v>Plan de formation Atlas / Plan de déploiement</x:v>
      </x:c>
      <x:c r="O17" s="28" t="str">
        <x:v>Qualité du pilote</x:v>
      </x:c>
    </x:row>
    <x:row r="18">
      <x:c r="A18" s="28" t="str">
        <x:v>R-14</x:v>
      </x:c>
      <x:c r="B18" s="28" t="str">
        <x:v>RH / données</x:v>
      </x:c>
      <x:c r="C18" s="28" t="str">
        <x:v>Liste de candidats au pilote contenant des renseignements personnels trop largement partagée</x:v>
      </x:c>
      <x:c r="D18" s="28" t="str">
        <x:v>La préparation de la cohorte nécessite des informations RH; le périmètre d’accès doit rester limité.</x:v>
      </x:c>
      <x:c r="E18" s="28" t="n">
        <x:v>2</x:v>
      </x:c>
      <x:c r="F18" s="28" t="n">
        <x:v>5</x:v>
      </x:c>
      <x:c r="G18" s="28" t="n">
        <x:f>E18*F18</x:f>
        <x:v>10</x:v>
      </x:c>
      <x:c r="H18" s="28" t="str">
        <x:f>IF(G18&gt;=20,"Critique",IF(G18&gt;=15,"Élevé",IF(G18&gt;=8,"Modéré","Faible")))</x:f>
        <x:v>Modéré</x:v>
      </x:c>
      <x:c r="I18" s="28" t="str">
        <x:v>RH + Juridique / Conformité</x:v>
      </x:c>
      <x:c r="J18" s="28" t="str">
        <x:v>Limiter l’accès à la liste nominative; partager avec le comité uniquement les informations nécessaires à la décision.</x:v>
      </x:c>
      <x:c r="K18" s="32" t="n">
        <x:v>46258</x:v>
      </x:c>
      <x:c r="L18" s="28" t="str">
        <x:v>À surveiller</x:v>
      </x:c>
      <x:c r="M18" s="28" t="str">
        <x:v>Liste nominative déposée dans un espace collectif trop large.</x:v>
      </x:c>
      <x:c r="N18" s="28" t="str">
        <x:v>Critères sélection pilote / Plan communication</x:v>
      </x:c>
      <x:c r="O18" s="28" t="str">
        <x:v>Conformité et sélection du pilote</x:v>
      </x:c>
    </x:row>
  </x:sheetData>
  <x:mergeCells>
    <x:mergeCell ref="A1:O1"/>
    <x:mergeCell ref="A2:O2"/>
  </x:mergeCells>
  <x:conditionalFormatting sqref="G5:G18">
    <x:cfRule type="colorScale" priority="1">
      <x:colorScale>
        <x:cfvo type="min"/>
        <x:cfvo type="percentile" val="50"/>
        <x:cfvo type="max"/>
        <x:color rgb="FFE9F4E9"/>
        <x:color rgb="FFFFF4CE"/>
        <x:color rgb="FFFDE9E7"/>
      </x:colorScale>
    </x:cfRule>
  </x:conditionalFormatting>
  <x:conditionalFormatting sqref="H5:H18">
    <x:cfRule type="expression" dxfId="0" priority="2">
      <x:formula>H5="Critique"</x:formula>
    </x:cfRule>
    <x:cfRule type="expression" dxfId="1" priority="3">
      <x:formula>H5="Élevé"</x:formula>
    </x:cfRule>
    <x:cfRule type="expression" dxfId="2" priority="4">
      <x:formula>H5="Modéré"</x:formula>
    </x:cfRule>
    <x:cfRule type="expression" dxfId="3" priority="5">
      <x:formula>H5="Faible"</x:formula>
    </x:cfRule>
  </x:conditionalFormatting>
  <x:dataValidations count="2">
    <x:dataValidation type="list" sqref="L5:L18">
      <x:formula1>"Ouvert,En traitement,À surveiller,Sous contrôle,Fermé"</x:formula1>
    </x:dataValidation>
    <x:dataValidation operator="between" sqref="E5:F18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de0a8f81b64444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8" hidden="0" customWidth="1"/>
  </x:cols>
  <x:sheetData>
    <x:row r="1">
      <x:c r="A1" s="71" t="str">
        <x:v>MATRICE DE CRITICITÉ — PROJET ATLAS</x:v>
      </x:c>
      <x:c r="B1" s="71"/>
      <x:c r="C1" s="71"/>
      <x:c r="D1" s="71"/>
      <x:c r="E1" s="71"/>
      <x:c r="F1" s="71"/>
      <x:c r="G1" s="71"/>
    </x:row>
    <x:row r="3">
      <x:c r="A3" s="39" t="str">
        <x:v>Impact →</x:v>
      </x:c>
      <x:c r="B3" s="39" t="str">
        <x:v>1 — Mineur</x:v>
      </x:c>
      <x:c r="C3" s="39" t="str">
        <x:v>2 — Faible</x:v>
      </x:c>
      <x:c r="D3" s="39" t="str">
        <x:v>3 — Modéré</x:v>
      </x:c>
      <x:c r="E3" s="39" t="str">
        <x:v>4 — Majeur</x:v>
      </x:c>
      <x:c r="F3" s="39" t="str">
        <x:v>5 — Critique</x:v>
      </x:c>
      <x:c r="G3" s="39" t="str">
        <x:v>Règle</x:v>
      </x:c>
    </x:row>
    <x:row r="4">
      <x:c r="A4" s="77" t="str">
        <x:v>5 — Très probable</x:v>
      </x:c>
      <x:c r="B4" s="73" t="n">
        <x:v>5</x:v>
      </x:c>
      <x:c r="C4" s="73" t="n">
        <x:v>10</x:v>
      </x:c>
      <x:c r="D4" s="73" t="n">
        <x:v>15</x:v>
      </x:c>
      <x:c r="E4" s="73" t="n">
        <x:v>20</x:v>
      </x:c>
      <x:c r="F4" s="73" t="n">
        <x:v>25</x:v>
      </x:c>
      <x:c r="G4" s="83" t="str">
        <x:v>&gt;=20 Critique | 15–19 Élevé | 8–14 Modéré | &lt;8 Faible</x:v>
      </x:c>
    </x:row>
    <x:row r="5">
      <x:c r="A5" s="77" t="str">
        <x:v>4 — Probable</x:v>
      </x:c>
      <x:c r="B5" s="73" t="n">
        <x:v>4</x:v>
      </x:c>
      <x:c r="C5" s="73" t="n">
        <x:v>8</x:v>
      </x:c>
      <x:c r="D5" s="73" t="n">
        <x:v>12</x:v>
      </x:c>
      <x:c r="E5" s="73" t="n">
        <x:v>16</x:v>
      </x:c>
      <x:c r="F5" s="73" t="n">
        <x:v>20</x:v>
      </x:c>
      <x:c r="G5" s="83" t="str">
        <x:v>&gt;=20 Critique | 15–19 Élevé | 8–14 Modéré | &lt;8 Faible</x:v>
      </x:c>
    </x:row>
    <x:row r="6">
      <x:c r="A6" s="77" t="str">
        <x:v>3 — Possible</x:v>
      </x:c>
      <x:c r="B6" s="73" t="n">
        <x:v>3</x:v>
      </x:c>
      <x:c r="C6" s="73" t="n">
        <x:v>6</x:v>
      </x:c>
      <x:c r="D6" s="73" t="n">
        <x:v>9</x:v>
      </x:c>
      <x:c r="E6" s="73" t="n">
        <x:v>12</x:v>
      </x:c>
      <x:c r="F6" s="73" t="n">
        <x:v>15</x:v>
      </x:c>
      <x:c r="G6" s="83" t="str">
        <x:v>&gt;=20 Critique | 15–19 Élevé | 8–14 Modéré | &lt;8 Faible</x:v>
      </x:c>
    </x:row>
    <x:row r="7">
      <x:c r="A7" s="77" t="str">
        <x:v>2 — Peu probable</x:v>
      </x:c>
      <x:c r="B7" s="73" t="n">
        <x:v>2</x:v>
      </x:c>
      <x:c r="C7" s="73" t="n">
        <x:v>4</x:v>
      </x:c>
      <x:c r="D7" s="73" t="n">
        <x:v>6</x:v>
      </x:c>
      <x:c r="E7" s="73" t="n">
        <x:v>8</x:v>
      </x:c>
      <x:c r="F7" s="73" t="n">
        <x:v>10</x:v>
      </x:c>
      <x:c r="G7" s="83" t="str">
        <x:v>&gt;=20 Critique | 15–19 Élevé | 8–14 Modéré | &lt;8 Faible</x:v>
      </x:c>
    </x:row>
    <x:row r="8">
      <x:c r="A8" s="77" t="str">
        <x:v>1 — Rare</x:v>
      </x:c>
      <x:c r="B8" s="73" t="n">
        <x:v>1</x:v>
      </x:c>
      <x:c r="C8" s="73" t="n">
        <x:v>2</x:v>
      </x:c>
      <x:c r="D8" s="73" t="n">
        <x:v>3</x:v>
      </x:c>
      <x:c r="E8" s="73" t="n">
        <x:v>4</x:v>
      </x:c>
      <x:c r="F8" s="73" t="n">
        <x:v>5</x:v>
      </x:c>
      <x:c r="G8" s="83" t="str">
        <x:v>&gt;=20 Critique | 15–19 Élevé | 8–14 Modéré | &lt;8 Faible</x:v>
      </x:c>
    </x:row>
    <x:row r="10">
      <x:c r="A10" s="51" t="str">
        <x:v>Interprétation</x:v>
      </x:c>
      <x:c r="B10" s="51"/>
      <x:c r="C10" s="51"/>
      <x:c r="D10" s="51"/>
      <x:c r="E10" s="51"/>
      <x:c r="F10" s="51"/>
      <x:c r="G10" s="51"/>
    </x:row>
    <x:row r="11">
      <x:c r="A11" s="87" t="str">
        <x:v>Niveau</x:v>
      </x:c>
      <x:c r="B11" s="57" t="str">
        <x:v>Traitement attendu</x:v>
      </x:c>
      <x:c r="C11" s="57" t="str"/>
      <x:c r="D11" s="57" t="str"/>
      <x:c r="E11" s="57" t="str"/>
      <x:c r="F11" s="57" t="str"/>
      <x:c r="G11" s="57" t="str"/>
    </x:row>
    <x:row r="12">
      <x:c r="A12" s="87" t="str">
        <x:v>Critique</x:v>
      </x:c>
      <x:c r="B12" s="57" t="str">
        <x:v>Escalade immédiate; décision ou mitigation avant poursuite du scénario concerné.</x:v>
      </x:c>
      <x:c r="C12" s="57" t="str"/>
      <x:c r="D12" s="57" t="str"/>
      <x:c r="E12" s="57" t="str"/>
      <x:c r="F12" s="57" t="str"/>
      <x:c r="G12" s="57" t="str"/>
    </x:row>
    <x:row r="13">
      <x:c r="A13" s="87" t="str">
        <x:v>Élevé</x:v>
      </x:c>
      <x:c r="B13" s="57" t="str">
        <x:v>Plan d’action daté et suivi avant le comité ou le jalon impacté.</x:v>
      </x:c>
      <x:c r="C13" s="57" t="str"/>
      <x:c r="D13" s="57" t="str"/>
      <x:c r="E13" s="57" t="str"/>
      <x:c r="F13" s="57" t="str"/>
      <x:c r="G13" s="57" t="str"/>
    </x:row>
    <x:row r="14">
      <x:c r="A14" s="87" t="str">
        <x:v>Modéré / Faible</x:v>
      </x:c>
      <x:c r="B14" s="57" t="str">
        <x:v>Suivi proportionné; accepter uniquement si le risque résiduel est compris.</x:v>
      </x:c>
      <x:c r="C14" s="57" t="str"/>
      <x:c r="D14" s="57" t="str"/>
      <x:c r="E14" s="57" t="str"/>
      <x:c r="F14" s="57" t="str"/>
      <x:c r="G14" s="57" t="str"/>
    </x:row>
  </x:sheetData>
  <x:mergeCells>
    <x:mergeCell ref="A1:G1"/>
    <x:mergeCell ref="A10:G10"/>
    <x:mergeCell ref="B11:G11"/>
    <x:mergeCell ref="B12:G12"/>
    <x:mergeCell ref="B13:G13"/>
    <x:mergeCell ref="B14:G14"/>
  </x:mergeCells>
  <x:conditionalFormatting sqref="B4:F8">
    <x:cfRule type="colorScale" priority="1">
      <x:colorScale>
        <x:cfvo type="min"/>
        <x:cfvo type="percentile" val="50"/>
        <x:cfvo type="max"/>
        <x:color rgb="FFE9F4E9"/>
        <x:color rgb="FFFFF4CE"/>
        <x:color rgb="FFFDE9E7"/>
      </x:colorScale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2" hidden="0" customWidth="1"/>
    <x:col min="3" max="3" width="22" hidden="0" customWidth="1"/>
    <x:col min="4" max="4" width="38" hidden="0" customWidth="1"/>
    <x:col min="5" max="5" width="38" hidden="0" customWidth="1"/>
  </x:cols>
  <x:sheetData>
    <x:row r="1">
      <x:c r="A1" s="71" t="str">
        <x:v>RÉFÉRENCES DU REGISTRE DES RISQUES</x:v>
      </x:c>
      <x:c r="B1" s="71"/>
      <x:c r="C1" s="71"/>
      <x:c r="D1" s="71"/>
      <x:c r="E1" s="71"/>
    </x:row>
    <x:row r="3">
      <x:c r="A3" s="54" t="str">
        <x:v>Réf.</x:v>
      </x:c>
      <x:c r="B3" s="54" t="str">
        <x:v>Document</x:v>
      </x:c>
      <x:c r="C3" s="54" t="str">
        <x:v>Statut dans le scénario</x:v>
      </x:c>
      <x:c r="D3" s="54" t="str">
        <x:v>Apport au registre</x:v>
      </x:c>
      <x:c r="E3" s="54" t="str">
        <x:v>Point d’attention</x:v>
      </x:c>
    </x:row>
    <x:row r="4">
      <x:c r="A4" s="58" t="str">
        <x:v>W01</x:v>
      </x:c>
      <x:c r="B4" s="58" t="str">
        <x:v>Charte du Projet Atlas</x:v>
      </x:c>
      <x:c r="C4" s="58" t="str">
        <x:v>Source de cadrage</x:v>
      </x:c>
      <x:c r="D4" s="58" t="str">
        <x:v>500 employés, 15 octobre, 120 000 $ hors licences, 70 %</x:v>
      </x:c>
      <x:c r="E4" s="58" t="str">
        <x:v>Ne confirme pas coût total ni taille du pilote.</x:v>
      </x:c>
    </x:row>
    <x:row r="5">
      <x:c r="A5" s="58" t="str">
        <x:v>W02</x:v>
      </x:c>
      <x:c r="B5" s="58" t="str">
        <x:v>Questions ouvertes — Projet Atlas</x:v>
      </x:c>
      <x:c r="C5" s="58" t="str">
        <x:v>Registre de questions</x:v>
      </x:c>
      <x:c r="D5" s="58" t="str">
        <x:v>Juridique, budget, pilote, gouvernance, métriques</x:v>
      </x:c>
      <x:c r="E5" s="58" t="str">
        <x:v>Une question ouverte n’est pas une décision.</x:v>
      </x:c>
    </x:row>
    <x:row r="6">
      <x:c r="A6" s="58" t="str">
        <x:v>W03</x:v>
      </x:c>
      <x:c r="B6" s="58" t="str">
        <x:v>Plan de déploiement — Brouillon</x:v>
      </x:c>
      <x:c r="C6" s="58" t="str">
        <x:v>Hypothèses opérationnelles</x:v>
      </x:c>
      <x:c r="D6" s="58" t="str">
        <x:v>80 participants, phasage, dépendances</x:v>
      </x:c>
      <x:c r="E6" s="58" t="str">
        <x:v>Les valeurs de phasage restent hypothétiques.</x:v>
      </x:c>
    </x:row>
    <x:row r="7">
      <x:c r="A7" s="58" t="str">
        <x:v>W04</x:v>
      </x:c>
      <x:c r="B7" s="58" t="str">
        <x:v>Plan de formation Atlas</x:v>
      </x:c>
      <x:c r="C7" s="58" t="str">
        <x:v>Plan de capacité</x:v>
      </x:c>
      <x:c r="D7" s="58" t="str">
        <x:v>Capacité limitée, 12 ambassadeurs identifiés</x:v>
      </x:c>
      <x:c r="E7" s="58" t="str">
        <x:v>Pilote faisable ≠ déploiement 500 prêt.</x:v>
      </x:c>
    </x:row>
    <x:row r="8">
      <x:c r="A8" s="58" t="str">
        <x:v>W05</x:v>
      </x:c>
      <x:c r="B8" s="58" t="str">
        <x:v>Critères de sélection du pilote — Brouillon</x:v>
      </x:c>
      <x:c r="C8" s="58" t="str">
        <x:v>Proposition RH</x:v>
      </x:c>
      <x:c r="D8" s="58" t="str">
        <x:v>Critères et grille de sélection</x:v>
      </x:c>
      <x:c r="E8" s="58" t="str">
        <x:v>Non approuvé.</x:v>
      </x:c>
    </x:row>
    <x:row r="9">
      <x:c r="A9" s="58" t="str">
        <x:v>W06</x:v>
      </x:c>
      <x:c r="B9" s="58" t="str">
        <x:v>Plan de communication Atlas</x:v>
      </x:c>
      <x:c r="C9" s="58" t="str">
        <x:v>Plan opérationnel</x:v>
      </x:c>
      <x:c r="D9" s="58" t="str">
        <x:v>Blocage communication externe avant validation juridique</x:v>
      </x:c>
      <x:c r="E9" s="58" t="str">
        <x:v>Préparer ≠ publier.</x:v>
      </x:c>
    </x:row>
    <x:row r="10">
      <x:c r="A10" s="58" t="str">
        <x:v>W07</x:v>
      </x:c>
      <x:c r="B10" s="58" t="str">
        <x:v>Registre des décisions Atlas</x:v>
      </x:c>
      <x:c r="C10" s="58" t="str">
        <x:v>Référence de statut</x:v>
      </x:c>
      <x:c r="D10" s="58" t="str">
        <x:v>Décidé / recommandé / en attente / contrainte</x:v>
      </x:c>
      <x:c r="E10" s="58" t="str">
        <x:v>Source privilégiée pour qualifier les décisions.</x:v>
      </x:c>
    </x:row>
    <x:row r="11">
      <x:c r="A11" s="58" t="str">
        <x:v>W08</x:v>
      </x:c>
      <x:c r="B11" s="58" t="str">
        <x:v>Compte rendu — Comité préparatoire</x:v>
      </x:c>
      <x:c r="C11" s="58" t="str">
        <x:v>Compte rendu de travail</x:v>
      </x:c>
      <x:c r="D11" s="58" t="str">
        <x:v>Maintien cible 15 oct.; 80 base de travail; licences à confirmer</x:v>
      </x:c>
      <x:c r="E11" s="58" t="str">
        <x:v>Maintien cible ≠ autorisation finale.</x:v>
      </x:c>
    </x:row>
    <x:row r="12">
      <x:c r="A12" s="58" t="str">
        <x:v>X01</x:v>
      </x:c>
      <x:c r="B12" s="58" t="str">
        <x:v>Budget prévisionnel Atlas</x:v>
      </x:c>
      <x:c r="C12" s="58" t="str">
        <x:v>Prévision de travail</x:v>
      </x:c>
      <x:c r="D12" s="58" t="str">
        <x:v>135 000 $ hors licences</x:v>
      </x:c>
      <x:c r="E12" s="58" t="str">
        <x:v>Ne remplace pas l’enveloppe de 120 000 $ approuvée.</x:v>
      </x:c>
    </x:row>
  </x:sheetData>
  <x:mergeCells>
    <x:mergeCell ref="A1:E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8" hidden="0" customWidth="1"/>
    <x:col min="3" max="3" width="3" hidden="0" customWidth="1"/>
    <x:col min="4" max="4" width="24" hidden="0" customWidth="1"/>
    <x:col min="5" max="5" width="45" hidden="0" customWidth="1"/>
    <x:col min="6" max="6" width="38" hidden="0" customWidth="1"/>
  </x:cols>
  <x:sheetData>
    <x:row r="1">
      <x:c r="A1" s="71" t="str">
        <x:v>HYPOTHÈSES, DÉFINITIONS ET RÈGLES D’INTERPRÉTATION</x:v>
      </x:c>
      <x:c r="B1" s="71"/>
      <x:c r="C1" s="71"/>
      <x:c r="D1" s="71"/>
      <x:c r="E1" s="71"/>
      <x:c r="F1" s="71"/>
    </x:row>
    <x:row r="3">
      <x:c r="A3" s="38" t="str">
        <x:v>Paramètre</x:v>
      </x:c>
      <x:c r="B3" s="38" t="str">
        <x:v>Valeur / règle</x:v>
      </x:c>
      <x:c r="D3" s="54" t="str">
        <x:v>Règle</x:v>
      </x:c>
      <x:c r="E3" s="54" t="str">
        <x:v>Application au Projet Atlas</x:v>
      </x:c>
      <x:c r="F3" s="54" t="str">
        <x:v>Pourquoi</x:v>
      </x:c>
    </x:row>
    <x:row r="4">
      <x:c r="A4" s="57" t="str">
        <x:v>Échelle probabilité</x:v>
      </x:c>
      <x:c r="B4" s="57" t="str">
        <x:v>1 Rare | 2 Peu probable | 3 Possible | 4 Probable | 5 Très probable</x:v>
      </x:c>
      <x:c r="D4" s="58" t="str">
        <x:v>Décision vs recommandation</x:v>
      </x:c>
      <x:c r="E4" s="58" t="str">
        <x:v>Seul le Registre des décisions peut confirmer le statut décisionnel.</x:v>
      </x:c>
      <x:c r="F4" s="58" t="str">
        <x:v>Évite que 80 participants devienne une décision par répétition.</x:v>
      </x:c>
    </x:row>
    <x:row r="5">
      <x:c r="A5" s="57" t="str">
        <x:v>Échelle impact</x:v>
      </x:c>
      <x:c r="B5" s="57" t="str">
        <x:v>1 Mineur | 2 Faible | 3 Modéré | 4 Majeur | 5 Critique</x:v>
      </x:c>
      <x:c r="D5" s="58" t="str">
        <x:v>Budget</x:v>
      </x:c>
      <x:c r="E5" s="58" t="str">
        <x:v>135 000 $ est une prévision détaillée hors licences; 120 000 $ reste l’enveloppe de cadrage.</x:v>
      </x:c>
      <x:c r="F5" s="58" t="str">
        <x:v>Le coût total n’est pas encore approuvé.</x:v>
      </x:c>
    </x:row>
    <x:row r="6">
      <x:c r="A6" s="57" t="str">
        <x:v>Criticité</x:v>
      </x:c>
      <x:c r="B6" s="57" t="str">
        <x:v>Probabilité × Impact</x:v>
      </x:c>
      <x:c r="D6" s="58" t="str">
        <x:v>Juridique</x:v>
      </x:c>
      <x:c r="E6" s="58" t="str">
        <x:v>Aucune donnée sensible dans le pilote tant que les conditions ne sont pas validées.</x:v>
      </x:c>
      <x:c r="F6" s="58" t="str">
        <x:v>Le droit d’accès technique ne vaut pas autorisation métier.</x:v>
      </x:c>
    </x:row>
    <x:row r="7">
      <x:c r="A7" s="57" t="str">
        <x:v>Seuil critique</x:v>
      </x:c>
      <x:c r="B7" s="57" t="str">
        <x:v>20 à 25</x:v>
      </x:c>
      <x:c r="D7" s="58" t="str">
        <x:v>Calendrier</x:v>
      </x:c>
      <x:c r="E7" s="58" t="str">
        <x:v>Le 15 octobre reste la cible; critères Go / pilote limité / report encore à décider.</x:v>
      </x:c>
      <x:c r="F7" s="58" t="str">
        <x:v>Maintenir une cible n’équivaut pas à autoriser le lancement.</x:v>
      </x:c>
    </x:row>
    <x:row r="8">
      <x:c r="A8" s="57" t="str">
        <x:v>Seuil élevé</x:v>
      </x:c>
      <x:c r="B8" s="57" t="str">
        <x:v>15 à 19</x:v>
      </x:c>
      <x:c r="D8" s="58" t="str">
        <x:v>Formation</x:v>
      </x:c>
      <x:c r="E8" s="58" t="str">
        <x:v>La faisabilité du pilote ne prouve pas la capacité à déployer 500 utilisateurs immédiatement.</x:v>
      </x:c>
      <x:c r="F8" s="58" t="str">
        <x:v>Capacité limitée des formateurs.</x:v>
      </x:c>
    </x:row>
    <x:row r="9">
      <x:c r="A9" s="57" t="str">
        <x:v>Seuil modéré</x:v>
      </x:c>
      <x:c r="B9" s="57" t="str">
        <x:v>8 à 14</x:v>
      </x:c>
    </x:row>
  </x:sheetData>
  <x:mergeCells>
    <x:mergeCell ref="A1:F1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EF1B8CB22ED54F8F3877390894ADCD" ma:contentTypeVersion="3" ma:contentTypeDescription="Crée un document." ma:contentTypeScope="" ma:versionID="a6313ad3a55da95701a281e814e6498d">
  <xsd:schema xmlns:xsd="http://www.w3.org/2001/XMLSchema" xmlns:xs="http://www.w3.org/2001/XMLSchema" xmlns:p="http://schemas.microsoft.com/office/2006/metadata/properties" xmlns:ns2="85c993be-8302-4845-9fd2-0160275f23db" targetNamespace="http://schemas.microsoft.com/office/2006/metadata/properties" ma:root="true" ma:fieldsID="e6de75cc436c711268bcc60a3f85fc21" ns2:_="">
    <xsd:import namespace="85c993be-8302-4845-9fd2-0160275f23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993be-8302-4845-9fd2-0160275f2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AE3C95-4CE1-4B82-9058-892D231BFB2F}"/>
</file>

<file path=customXml/itemProps2.xml><?xml version="1.0" encoding="utf-8"?>
<ds:datastoreItem xmlns:ds="http://schemas.openxmlformats.org/officeDocument/2006/customXml" ds:itemID="{2D91A5EA-6F0D-49C5-AB99-17383A3DC364}"/>
</file>

<file path=customXml/itemProps3.xml><?xml version="1.0" encoding="utf-8"?>
<ds:datastoreItem xmlns:ds="http://schemas.openxmlformats.org/officeDocument/2006/customXml" ds:itemID="{D0FE78E9-23E8-43BD-8FB6-292034EAF85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0x01010075EF1B8CB22ED54F8F3877390894ADCD</vt:lpwstr>
  </property>
</Properties>
</file>